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<sst xmlns="http://schemas.openxmlformats.org/spreadsheetml/2006/main" count="249" uniqueCount="136">
  <si>
    <t>Nom du joueur</t>
  </si>
  <si>
    <t>Résultat du 1d20</t>
  </si>
  <si>
    <t>OPTION DE CHASSIS</t>
  </si>
  <si>
    <t>(kg)</t>
  </si>
  <si>
    <t>&lt;quoi&gt;</t>
  </si>
  <si>
    <t>x</t>
  </si>
  <si>
    <t>&lt;coût&gt;</t>
  </si>
  <si>
    <t>&lt;poids&gt;</t>
  </si>
  <si>
    <t>Digestion</t>
  </si>
  <si>
    <t>Diversion hormonale</t>
  </si>
  <si>
    <t>Double filtre</t>
  </si>
  <si>
    <t>Empreintes digitales</t>
  </si>
  <si>
    <t>Générateur d'énergie</t>
  </si>
  <si>
    <t>Membranes nictitantes</t>
  </si>
  <si>
    <t>Organes sexuels fonctionnels</t>
  </si>
  <si>
    <t>Peau réactile</t>
  </si>
  <si>
    <t>Plaque sub-dermique</t>
  </si>
  <si>
    <t>(+2 Blindage à un endroit)</t>
  </si>
  <si>
    <t>Squelette en fibre de silice</t>
  </si>
  <si>
    <t>Taille</t>
  </si>
  <si>
    <t>minimum 160 cm et - 1 kg/2cm</t>
  </si>
  <si>
    <t>Tatouage</t>
  </si>
  <si>
    <t>ARMES</t>
  </si>
  <si>
    <t>Acidegun</t>
  </si>
  <si>
    <t>Cube magnétique</t>
  </si>
  <si>
    <t>Aiguilleurs</t>
  </si>
  <si>
    <t>Nanogun</t>
  </si>
  <si>
    <t>P800</t>
  </si>
  <si>
    <t>nécessite un NOVOPOD Blackjack (arme énergétique)</t>
  </si>
  <si>
    <t>Disrupteur énergétique</t>
  </si>
  <si>
    <t>Découpeur</t>
  </si>
  <si>
    <t>Fusil à onde</t>
  </si>
  <si>
    <t>Veuve noire</t>
  </si>
  <si>
    <t>TOTAL</t>
  </si>
  <si>
    <t>combien de cm ?</t>
  </si>
  <si>
    <t>&lt;c&gt;</t>
  </si>
  <si>
    <t>&lt;p&gt;</t>
  </si>
  <si>
    <t>NOVOPODS</t>
  </si>
  <si>
    <t>Arachnidapod</t>
  </si>
  <si>
    <t>Autopsycron</t>
  </si>
  <si>
    <t>Biodard</t>
  </si>
  <si>
    <t>&lt;Type&gt;</t>
  </si>
  <si>
    <t>&lt;LOCA&gt;</t>
  </si>
  <si>
    <t>&lt;Jacks&gt;</t>
  </si>
  <si>
    <t>&lt;EN&gt;</t>
  </si>
  <si>
    <t>&lt;ST&gt;</t>
  </si>
  <si>
    <t>&lt;CM&gt;</t>
  </si>
  <si>
    <t>&lt;DE&gt;</t>
  </si>
  <si>
    <t>&lt;BL&gt;</t>
  </si>
  <si>
    <t>Blipper</t>
  </si>
  <si>
    <t>Bulleye</t>
  </si>
  <si>
    <t>Bullet - Timer</t>
  </si>
  <si>
    <t>Carabias</t>
  </si>
  <si>
    <t>Convertisseur linguistique</t>
  </si>
  <si>
    <t>ContraryGravity</t>
  </si>
  <si>
    <t>Cutterdigits</t>
  </si>
  <si>
    <t>Deadlock</t>
  </si>
  <si>
    <t>DownGravity</t>
  </si>
  <si>
    <t>Drone Spyware</t>
  </si>
  <si>
    <t>Energykit</t>
  </si>
  <si>
    <t>Extracteur</t>
  </si>
  <si>
    <t>CARTOUCHE - MNEMONIC</t>
  </si>
  <si>
    <t>Blindage</t>
  </si>
  <si>
    <t>Structure</t>
  </si>
  <si>
    <t>Logique</t>
  </si>
  <si>
    <t>Mémoire</t>
  </si>
  <si>
    <t>Endopsy</t>
  </si>
  <si>
    <t>CORPUS</t>
  </si>
  <si>
    <t>Puissance</t>
  </si>
  <si>
    <t>Motricité</t>
  </si>
  <si>
    <t>Résistance (PV membre)</t>
  </si>
  <si>
    <t xml:space="preserve">Blindage </t>
  </si>
  <si>
    <t>SKILLPACKS</t>
  </si>
  <si>
    <t>1 point = 1 point de création</t>
  </si>
  <si>
    <t>Point de création</t>
  </si>
  <si>
    <t>1 point = 2 point de création</t>
  </si>
  <si>
    <t>Aspect</t>
  </si>
  <si>
    <t>Radar</t>
  </si>
  <si>
    <t>Jacks</t>
  </si>
  <si>
    <t>Madra</t>
  </si>
  <si>
    <t>total</t>
  </si>
  <si>
    <t>Maximum</t>
  </si>
  <si>
    <t>&lt;j&gt;</t>
  </si>
  <si>
    <t>Genotypeur</t>
  </si>
  <si>
    <t>Handshock</t>
  </si>
  <si>
    <t>Holocam</t>
  </si>
  <si>
    <t>Holomask</t>
  </si>
  <si>
    <t>Inquisitor</t>
  </si>
  <si>
    <t>LentX</t>
  </si>
  <si>
    <t>Mementograph</t>
  </si>
  <si>
    <t>Memoryblank</t>
  </si>
  <si>
    <t>Nanolycoses</t>
  </si>
  <si>
    <t>Neuroblade</t>
  </si>
  <si>
    <t>Neurotox</t>
  </si>
  <si>
    <t>Paramagya</t>
  </si>
  <si>
    <t>Probality Meter</t>
  </si>
  <si>
    <t>Tracer-Arach</t>
  </si>
  <si>
    <t>Triangulateur</t>
  </si>
  <si>
    <t>Vanish ood</t>
  </si>
  <si>
    <t>Void</t>
  </si>
  <si>
    <t>Warpsystem I</t>
  </si>
  <si>
    <t>Warpsystem III</t>
  </si>
  <si>
    <t>Warpsystem II</t>
  </si>
  <si>
    <t>Worm</t>
  </si>
  <si>
    <t>Poids</t>
  </si>
  <si>
    <t>Externe</t>
  </si>
  <si>
    <t>Mains/Pieds</t>
  </si>
  <si>
    <t>Interne</t>
  </si>
  <si>
    <t>Tête</t>
  </si>
  <si>
    <t>Poignet</t>
  </si>
  <si>
    <t>+3</t>
  </si>
  <si>
    <t>1 / 30'</t>
  </si>
  <si>
    <t>Poitrine</t>
  </si>
  <si>
    <t>Abdomen</t>
  </si>
  <si>
    <t>Jambe</t>
  </si>
  <si>
    <t>1 / 1'</t>
  </si>
  <si>
    <t>Torse</t>
  </si>
  <si>
    <t>+8 (5m)</t>
  </si>
  <si>
    <t>+2</t>
  </si>
  <si>
    <t>2 / 1h</t>
  </si>
  <si>
    <t>1 / ana</t>
  </si>
  <si>
    <t>1 / tir</t>
  </si>
  <si>
    <t>+5</t>
  </si>
  <si>
    <t>Bras/Tête</t>
  </si>
  <si>
    <t>2 / 10'</t>
  </si>
  <si>
    <r>
      <t xml:space="preserve">Blackjack </t>
    </r>
    <r>
      <rPr>
        <b/>
        <sz val="10"/>
        <color indexed="9"/>
        <rFont val="Arial"/>
        <family val="2"/>
      </rPr>
      <t>cocher</t>
    </r>
  </si>
  <si>
    <t>Variable</t>
  </si>
  <si>
    <t>1 / 10'</t>
  </si>
  <si>
    <t>page 118</t>
  </si>
  <si>
    <t>Bras</t>
  </si>
  <si>
    <t>1 / 1h</t>
  </si>
  <si>
    <t>Pour toutes remarques, commentaires, corrections :</t>
  </si>
  <si>
    <r>
      <t xml:space="preserve">vous pouvez me contacter par émail à </t>
    </r>
    <r>
      <rPr>
        <u val="single"/>
        <sz val="10"/>
        <rFont val="Arial"/>
        <family val="2"/>
      </rPr>
      <t>phverheve@tiscali.be</t>
    </r>
  </si>
  <si>
    <t>1 / 5'</t>
  </si>
  <si>
    <t>2/siphon</t>
  </si>
  <si>
    <t>2/télé</t>
  </si>
</sst>
</file>

<file path=xl/styles.xml><?xml version="1.0" encoding="utf-8"?>
<styleSheet xmlns="http://schemas.openxmlformats.org/spreadsheetml/2006/main">
  <numFmts count="16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9">
    <font>
      <sz val="10"/>
      <name val="Arial"/>
      <family val="0"/>
    </font>
    <font>
      <i/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 Black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b/>
      <sz val="10"/>
      <color indexed="55"/>
      <name val="Arial"/>
      <family val="2"/>
    </font>
    <font>
      <i/>
      <sz val="6"/>
      <name val="Arial"/>
      <family val="2"/>
    </font>
    <font>
      <sz val="8"/>
      <name val="Arial"/>
      <family val="2"/>
    </font>
    <font>
      <sz val="6"/>
      <name val="Arial"/>
      <family val="2"/>
    </font>
    <font>
      <sz val="15"/>
      <name val="Terminal"/>
      <family val="3"/>
    </font>
    <font>
      <sz val="12"/>
      <name val="Tw Cen MT"/>
      <family val="2"/>
    </font>
    <font>
      <sz val="12"/>
      <color indexed="55"/>
      <name val="Tw Cen MT"/>
      <family val="2"/>
    </font>
    <font>
      <b/>
      <sz val="12"/>
      <name val="Tw Cen MT"/>
      <family val="2"/>
    </font>
    <font>
      <b/>
      <sz val="10"/>
      <color indexed="9"/>
      <name val="Arial"/>
      <family val="2"/>
    </font>
    <font>
      <sz val="15"/>
      <color indexed="44"/>
      <name val="Terminal"/>
      <family val="3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left" vertical="center"/>
    </xf>
    <xf numFmtId="0" fontId="0" fillId="0" borderId="0" xfId="0" applyAlignment="1" quotePrefix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4" xfId="0" applyFill="1" applyBorder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2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7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font>
        <b/>
        <i val="0"/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66675</xdr:colOff>
      <xdr:row>0</xdr:row>
      <xdr:rowOff>95250</xdr:rowOff>
    </xdr:from>
    <xdr:to>
      <xdr:col>15</xdr:col>
      <xdr:colOff>238125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76950" y="95250"/>
          <a:ext cx="218122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57150</xdr:colOff>
      <xdr:row>30</xdr:row>
      <xdr:rowOff>47625</xdr:rowOff>
    </xdr:from>
    <xdr:to>
      <xdr:col>15</xdr:col>
      <xdr:colOff>228600</xdr:colOff>
      <xdr:row>30</xdr:row>
      <xdr:rowOff>352425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67425" y="6076950"/>
          <a:ext cx="218122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76200</xdr:colOff>
      <xdr:row>62</xdr:row>
      <xdr:rowOff>76200</xdr:rowOff>
    </xdr:from>
    <xdr:to>
      <xdr:col>15</xdr:col>
      <xdr:colOff>247650</xdr:colOff>
      <xdr:row>63</xdr:row>
      <xdr:rowOff>85725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86475" y="11715750"/>
          <a:ext cx="2181225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8"/>
  <sheetViews>
    <sheetView tabSelected="1" workbookViewId="0" topLeftCell="A1">
      <selection activeCell="D18" sqref="D18"/>
    </sheetView>
  </sheetViews>
  <sheetFormatPr defaultColWidth="11.421875" defaultRowHeight="12.75"/>
  <cols>
    <col min="1" max="1" width="25.8515625" style="0" customWidth="1"/>
    <col min="2" max="2" width="5.140625" style="0" customWidth="1"/>
    <col min="3" max="4" width="4.00390625" style="0" customWidth="1"/>
    <col min="5" max="5" width="7.28125" style="0" customWidth="1"/>
    <col min="6" max="6" width="7.8515625" style="0" customWidth="1"/>
    <col min="7" max="7" width="10.7109375" style="0" customWidth="1"/>
    <col min="8" max="8" width="4.28125" style="0" customWidth="1"/>
    <col min="9" max="9" width="8.57421875" style="0" customWidth="1"/>
    <col min="10" max="10" width="6.57421875" style="0" customWidth="1"/>
    <col min="11" max="12" width="5.8515625" style="0" customWidth="1"/>
    <col min="13" max="13" width="8.00390625" style="0" customWidth="1"/>
    <col min="14" max="14" width="7.7109375" style="0" customWidth="1"/>
    <col min="15" max="15" width="8.57421875" style="0" customWidth="1"/>
    <col min="16" max="16" width="4.57421875" style="0" customWidth="1"/>
  </cols>
  <sheetData>
    <row r="1" spans="1:9" ht="15.75">
      <c r="A1" s="16" t="s">
        <v>0</v>
      </c>
      <c r="B1" s="34"/>
      <c r="C1" s="35"/>
      <c r="D1" s="36"/>
      <c r="E1" s="19" t="s">
        <v>104</v>
      </c>
      <c r="F1" s="8">
        <v>150</v>
      </c>
      <c r="G1" s="3">
        <f>F1+D46+D61+D103-D43-D44</f>
        <v>150</v>
      </c>
      <c r="H1" s="8">
        <f>IF(G1&gt;=200,(G1-200)/20+1,)</f>
        <v>0</v>
      </c>
      <c r="I1" s="8">
        <f>ROUNDDOWN(H1,0)</f>
        <v>0</v>
      </c>
    </row>
    <row r="2" spans="1:7" ht="15.75">
      <c r="A2" s="16" t="s">
        <v>74</v>
      </c>
      <c r="B2" s="2">
        <f>180</f>
        <v>180</v>
      </c>
      <c r="D2" s="2"/>
      <c r="E2" s="19" t="s">
        <v>19</v>
      </c>
      <c r="F2" s="8">
        <v>180</v>
      </c>
      <c r="G2" s="3">
        <f>F2-(IF($B$44="x",$H$44,))</f>
        <v>180</v>
      </c>
    </row>
    <row r="3" spans="1:5" ht="15.75">
      <c r="A3" s="16" t="s">
        <v>1</v>
      </c>
      <c r="B3" s="22"/>
      <c r="D3" s="1"/>
      <c r="E3" s="16"/>
    </row>
    <row r="4" spans="2:3" ht="12.75">
      <c r="B4" s="8">
        <f>SUM(B2:B3)</f>
        <v>180</v>
      </c>
      <c r="C4" s="3">
        <f>B4-C13-C25-C46-C61-C103</f>
        <v>180</v>
      </c>
    </row>
    <row r="5" spans="1:3" ht="24.75" customHeight="1">
      <c r="A5" s="37" t="s">
        <v>61</v>
      </c>
      <c r="B5" s="37"/>
      <c r="C5" s="37"/>
    </row>
    <row r="6" spans="1:2" ht="16.5">
      <c r="A6" s="12" t="s">
        <v>75</v>
      </c>
      <c r="B6" s="15"/>
    </row>
    <row r="8" spans="1:3" ht="15.75">
      <c r="A8" s="16" t="s">
        <v>62</v>
      </c>
      <c r="B8" s="23"/>
      <c r="C8" s="8">
        <f>$B8*2</f>
        <v>0</v>
      </c>
    </row>
    <row r="9" spans="1:3" ht="15.75">
      <c r="A9" s="16" t="s">
        <v>63</v>
      </c>
      <c r="B9" s="24"/>
      <c r="C9" s="8">
        <f>$B9*2</f>
        <v>0</v>
      </c>
    </row>
    <row r="10" spans="1:3" ht="15.75">
      <c r="A10" s="16" t="s">
        <v>64</v>
      </c>
      <c r="B10" s="24"/>
      <c r="C10" s="8">
        <f>$B10*2</f>
        <v>0</v>
      </c>
    </row>
    <row r="11" spans="1:3" ht="15.75">
      <c r="A11" s="16" t="s">
        <v>65</v>
      </c>
      <c r="B11" s="24"/>
      <c r="C11" s="8">
        <f>$B11*2</f>
        <v>0</v>
      </c>
    </row>
    <row r="12" spans="1:3" ht="15.75">
      <c r="A12" s="16" t="s">
        <v>66</v>
      </c>
      <c r="B12" s="25"/>
      <c r="C12" s="8">
        <f>$B12*2</f>
        <v>0</v>
      </c>
    </row>
    <row r="13" spans="1:3" ht="15.75">
      <c r="A13" s="33" t="s">
        <v>80</v>
      </c>
      <c r="B13" s="33"/>
      <c r="C13" s="8">
        <f>SUM(C8:C12)</f>
        <v>0</v>
      </c>
    </row>
    <row r="14" spans="1:2" ht="23.25" customHeight="1">
      <c r="A14" s="20" t="s">
        <v>67</v>
      </c>
      <c r="B14" s="20"/>
    </row>
    <row r="15" ht="12.75">
      <c r="A15" s="12" t="s">
        <v>75</v>
      </c>
    </row>
    <row r="17" spans="1:3" ht="15.75">
      <c r="A17" s="16" t="s">
        <v>68</v>
      </c>
      <c r="B17" s="23"/>
      <c r="C17" s="8">
        <f>$B17*2</f>
        <v>0</v>
      </c>
    </row>
    <row r="18" spans="1:4" ht="15.75">
      <c r="A18" s="16" t="s">
        <v>69</v>
      </c>
      <c r="B18" s="24"/>
      <c r="C18" s="8">
        <f aca="true" t="shared" si="0" ref="C18:C24">$B18*2</f>
        <v>0</v>
      </c>
      <c r="D18">
        <f>C18-I1</f>
        <v>0</v>
      </c>
    </row>
    <row r="19" spans="1:3" ht="15.75">
      <c r="A19" s="16" t="s">
        <v>71</v>
      </c>
      <c r="B19" s="24"/>
      <c r="C19" s="8">
        <f t="shared" si="0"/>
        <v>0</v>
      </c>
    </row>
    <row r="20" spans="1:3" ht="15.75">
      <c r="A20" s="16" t="s">
        <v>70</v>
      </c>
      <c r="B20" s="24"/>
      <c r="C20" s="8">
        <f t="shared" si="0"/>
        <v>0</v>
      </c>
    </row>
    <row r="21" spans="1:3" ht="15.75">
      <c r="A21" s="16" t="s">
        <v>76</v>
      </c>
      <c r="B21" s="24"/>
      <c r="C21" s="8">
        <f t="shared" si="0"/>
        <v>0</v>
      </c>
    </row>
    <row r="22" spans="1:3" ht="15.75">
      <c r="A22" s="16" t="s">
        <v>77</v>
      </c>
      <c r="B22" s="24"/>
      <c r="C22" s="8">
        <f t="shared" si="0"/>
        <v>0</v>
      </c>
    </row>
    <row r="23" spans="1:4" ht="15.75">
      <c r="A23" s="16" t="s">
        <v>78</v>
      </c>
      <c r="B23" s="24"/>
      <c r="C23" s="8">
        <f t="shared" si="0"/>
        <v>0</v>
      </c>
      <c r="D23" s="8">
        <f>C23-H103</f>
        <v>0</v>
      </c>
    </row>
    <row r="24" spans="1:3" ht="15.75">
      <c r="A24" s="16" t="s">
        <v>79</v>
      </c>
      <c r="B24" s="25"/>
      <c r="C24" s="8">
        <f t="shared" si="0"/>
        <v>0</v>
      </c>
    </row>
    <row r="25" spans="1:3" ht="15.75">
      <c r="A25" s="33" t="s">
        <v>80</v>
      </c>
      <c r="B25" s="33"/>
      <c r="C25" s="8">
        <f>SUM(C17:C24)</f>
        <v>0</v>
      </c>
    </row>
    <row r="26" spans="1:2" ht="21.75" customHeight="1">
      <c r="A26" s="37" t="s">
        <v>72</v>
      </c>
      <c r="B26" s="37"/>
    </row>
    <row r="27" ht="12.75">
      <c r="A27" s="12" t="s">
        <v>73</v>
      </c>
    </row>
    <row r="29" spans="1:2" ht="15.75">
      <c r="A29" s="16" t="s">
        <v>81</v>
      </c>
      <c r="B29">
        <f>B11*B11</f>
        <v>0</v>
      </c>
    </row>
    <row r="31" spans="1:2" ht="27.75" customHeight="1">
      <c r="A31" s="37" t="s">
        <v>2</v>
      </c>
      <c r="B31" s="37"/>
    </row>
    <row r="32" ht="12.75">
      <c r="F32" t="s">
        <v>3</v>
      </c>
    </row>
    <row r="33" spans="1:8" ht="12.75">
      <c r="A33" s="3" t="s">
        <v>4</v>
      </c>
      <c r="B33" s="3" t="s">
        <v>5</v>
      </c>
      <c r="C33" s="9" t="s">
        <v>35</v>
      </c>
      <c r="D33" s="9" t="s">
        <v>36</v>
      </c>
      <c r="E33" s="3" t="s">
        <v>6</v>
      </c>
      <c r="F33" s="3" t="s">
        <v>7</v>
      </c>
      <c r="G33" s="3"/>
      <c r="H33" s="3"/>
    </row>
    <row r="34" spans="1:6" ht="12.75">
      <c r="A34" t="s">
        <v>8</v>
      </c>
      <c r="B34" s="23"/>
      <c r="C34" s="9">
        <f>IF("x"=$B34,$E34,)</f>
        <v>0</v>
      </c>
      <c r="D34" s="9">
        <f aca="true" t="shared" si="1" ref="D34:D45">IF("x"=$B34,$F34,)</f>
        <v>0</v>
      </c>
      <c r="E34" s="4">
        <v>2</v>
      </c>
      <c r="F34" s="4">
        <v>2</v>
      </c>
    </row>
    <row r="35" spans="1:6" ht="12.75">
      <c r="A35" t="s">
        <v>9</v>
      </c>
      <c r="B35" s="24"/>
      <c r="C35" s="9">
        <f aca="true" t="shared" si="2" ref="C35:C45">IF("x"=$B35,$E35,)</f>
        <v>0</v>
      </c>
      <c r="D35" s="9">
        <f t="shared" si="1"/>
        <v>0</v>
      </c>
      <c r="E35" s="4">
        <v>3</v>
      </c>
      <c r="F35" s="4">
        <v>0.5</v>
      </c>
    </row>
    <row r="36" spans="1:6" ht="12.75">
      <c r="A36" t="s">
        <v>10</v>
      </c>
      <c r="B36" s="24"/>
      <c r="C36" s="9">
        <f t="shared" si="2"/>
        <v>0</v>
      </c>
      <c r="D36" s="9">
        <f t="shared" si="1"/>
        <v>0</v>
      </c>
      <c r="E36" s="4">
        <v>6</v>
      </c>
      <c r="F36" s="4">
        <v>0.3</v>
      </c>
    </row>
    <row r="37" spans="1:6" ht="12.75">
      <c r="A37" t="s">
        <v>11</v>
      </c>
      <c r="B37" s="24"/>
      <c r="C37" s="9">
        <f t="shared" si="2"/>
        <v>0</v>
      </c>
      <c r="D37" s="9">
        <f t="shared" si="1"/>
        <v>0</v>
      </c>
      <c r="E37" s="4">
        <v>4</v>
      </c>
      <c r="F37" s="4">
        <v>0</v>
      </c>
    </row>
    <row r="38" spans="1:6" ht="12.75">
      <c r="A38" t="s">
        <v>12</v>
      </c>
      <c r="B38" s="24"/>
      <c r="C38" s="9">
        <f t="shared" si="2"/>
        <v>0</v>
      </c>
      <c r="D38" s="9">
        <f t="shared" si="1"/>
        <v>0</v>
      </c>
      <c r="E38" s="4">
        <v>6</v>
      </c>
      <c r="F38" s="4">
        <v>5</v>
      </c>
    </row>
    <row r="39" spans="1:17" ht="12.75">
      <c r="A39" t="s">
        <v>13</v>
      </c>
      <c r="B39" s="24"/>
      <c r="C39" s="9">
        <f t="shared" si="2"/>
        <v>0</v>
      </c>
      <c r="D39" s="9">
        <f t="shared" si="1"/>
        <v>0</v>
      </c>
      <c r="E39" s="4">
        <v>2</v>
      </c>
      <c r="F39" s="4">
        <v>0</v>
      </c>
      <c r="Q39" s="5"/>
    </row>
    <row r="40" spans="1:6" ht="12.75">
      <c r="A40" t="s">
        <v>14</v>
      </c>
      <c r="B40" s="24"/>
      <c r="C40" s="9">
        <f t="shared" si="2"/>
        <v>0</v>
      </c>
      <c r="D40" s="9">
        <f t="shared" si="1"/>
        <v>0</v>
      </c>
      <c r="E40" s="4">
        <v>6</v>
      </c>
      <c r="F40" s="4">
        <v>1</v>
      </c>
    </row>
    <row r="41" spans="1:6" ht="12.75">
      <c r="A41" t="s">
        <v>15</v>
      </c>
      <c r="B41" s="24"/>
      <c r="C41" s="9">
        <f t="shared" si="2"/>
        <v>0</v>
      </c>
      <c r="D41" s="9">
        <f t="shared" si="1"/>
        <v>0</v>
      </c>
      <c r="E41" s="4">
        <v>4</v>
      </c>
      <c r="F41" s="4">
        <v>0</v>
      </c>
    </row>
    <row r="42" spans="1:8" ht="12.75">
      <c r="A42" t="s">
        <v>16</v>
      </c>
      <c r="B42" s="24"/>
      <c r="C42" s="9">
        <f t="shared" si="2"/>
        <v>0</v>
      </c>
      <c r="D42" s="9">
        <f t="shared" si="1"/>
        <v>0</v>
      </c>
      <c r="E42" s="4">
        <v>6</v>
      </c>
      <c r="F42" s="4">
        <v>5</v>
      </c>
      <c r="G42" s="12" t="s">
        <v>17</v>
      </c>
      <c r="H42" s="13"/>
    </row>
    <row r="43" spans="1:9" ht="12.75">
      <c r="A43" t="s">
        <v>18</v>
      </c>
      <c r="B43" s="24"/>
      <c r="C43" s="9">
        <f>IF("x"=$B43,$E43,)</f>
        <v>0</v>
      </c>
      <c r="D43" s="9">
        <f t="shared" si="1"/>
        <v>0</v>
      </c>
      <c r="E43" s="4">
        <v>6</v>
      </c>
      <c r="F43" s="4">
        <v>80</v>
      </c>
      <c r="G43" s="26" t="s">
        <v>20</v>
      </c>
      <c r="H43" s="27"/>
      <c r="I43" s="28"/>
    </row>
    <row r="44" spans="1:9" ht="12.75">
      <c r="A44" t="s">
        <v>19</v>
      </c>
      <c r="B44" s="29"/>
      <c r="C44" s="30">
        <f t="shared" si="2"/>
        <v>0</v>
      </c>
      <c r="D44" s="30">
        <f t="shared" si="1"/>
        <v>0</v>
      </c>
      <c r="E44" s="31">
        <v>6</v>
      </c>
      <c r="F44" s="31">
        <f>(H44/2)</f>
        <v>10</v>
      </c>
      <c r="G44" s="26" t="s">
        <v>34</v>
      </c>
      <c r="H44" s="32">
        <v>20</v>
      </c>
      <c r="I44" s="28"/>
    </row>
    <row r="45" spans="1:9" ht="12.75">
      <c r="A45" s="1" t="s">
        <v>21</v>
      </c>
      <c r="B45" s="25"/>
      <c r="C45" s="17">
        <f t="shared" si="2"/>
        <v>0</v>
      </c>
      <c r="D45" s="17">
        <f t="shared" si="1"/>
        <v>0</v>
      </c>
      <c r="E45" s="18">
        <v>2</v>
      </c>
      <c r="F45" s="18">
        <v>0</v>
      </c>
      <c r="G45" s="1"/>
      <c r="H45" s="1"/>
      <c r="I45" s="1"/>
    </row>
    <row r="46" spans="1:4" ht="15.75">
      <c r="A46" s="33" t="s">
        <v>80</v>
      </c>
      <c r="B46" s="33"/>
      <c r="C46" s="9">
        <f>SUM(C34:C45)</f>
        <v>0</v>
      </c>
      <c r="D46" s="9">
        <f>SUM(D34:D42)+D45</f>
        <v>0</v>
      </c>
    </row>
    <row r="47" spans="1:4" ht="15">
      <c r="A47" s="7"/>
      <c r="B47" s="7"/>
      <c r="C47" s="9"/>
      <c r="D47" s="9"/>
    </row>
    <row r="48" spans="1:2" ht="23.25" customHeight="1">
      <c r="A48" s="37" t="s">
        <v>22</v>
      </c>
      <c r="B48" s="37"/>
    </row>
    <row r="50" spans="1:7" ht="12.75">
      <c r="A50" s="3" t="s">
        <v>4</v>
      </c>
      <c r="B50" s="3" t="s">
        <v>5</v>
      </c>
      <c r="C50" s="9" t="s">
        <v>35</v>
      </c>
      <c r="D50" s="9" t="s">
        <v>36</v>
      </c>
      <c r="E50" s="3" t="s">
        <v>6</v>
      </c>
      <c r="F50" s="3" t="s">
        <v>7</v>
      </c>
      <c r="G50" s="3"/>
    </row>
    <row r="51" spans="1:6" ht="12.75">
      <c r="A51" t="s">
        <v>23</v>
      </c>
      <c r="B51" s="23"/>
      <c r="C51" s="9">
        <f>IF("x"=$B51,$E51,)</f>
        <v>0</v>
      </c>
      <c r="D51" s="9">
        <f>IF("x"=$B51,$F51,)</f>
        <v>0</v>
      </c>
      <c r="E51">
        <v>6</v>
      </c>
      <c r="F51">
        <v>10</v>
      </c>
    </row>
    <row r="52" spans="1:6" ht="12.75">
      <c r="A52" t="s">
        <v>24</v>
      </c>
      <c r="B52" s="24"/>
      <c r="C52" s="9">
        <f>IF("x"=$B52,$E52,)</f>
        <v>0</v>
      </c>
      <c r="D52" s="9">
        <f>IF("x"=$B52,$F52,)</f>
        <v>0</v>
      </c>
      <c r="E52">
        <v>4</v>
      </c>
      <c r="F52">
        <v>0.3</v>
      </c>
    </row>
    <row r="53" spans="1:6" ht="12.75">
      <c r="A53" t="s">
        <v>25</v>
      </c>
      <c r="B53" s="24"/>
      <c r="C53" s="9">
        <f>IF("x"=$B53,$E53,)</f>
        <v>0</v>
      </c>
      <c r="D53" s="9">
        <f>IF("x"=$B53,$F53,)</f>
        <v>0</v>
      </c>
      <c r="E53">
        <v>10</v>
      </c>
      <c r="F53">
        <v>20</v>
      </c>
    </row>
    <row r="54" spans="1:6" ht="12.75">
      <c r="A54" t="s">
        <v>26</v>
      </c>
      <c r="B54" s="24"/>
      <c r="C54" s="9">
        <f>IF("x"=$B54,$E54,)</f>
        <v>0</v>
      </c>
      <c r="D54" s="9">
        <f>IF("x"=$B54,$F54,)</f>
        <v>0</v>
      </c>
      <c r="E54">
        <v>15</v>
      </c>
      <c r="F54">
        <v>1</v>
      </c>
    </row>
    <row r="55" spans="1:6" ht="12.75">
      <c r="A55" t="s">
        <v>27</v>
      </c>
      <c r="B55" s="25"/>
      <c r="C55" s="9">
        <f>IF("x"=$B55,$E55,)</f>
        <v>0</v>
      </c>
      <c r="D55" s="9">
        <f>IF("x"=$B55,$F55,)</f>
        <v>0</v>
      </c>
      <c r="E55">
        <v>20</v>
      </c>
      <c r="F55">
        <v>2</v>
      </c>
    </row>
    <row r="56" spans="1:7" ht="12.75">
      <c r="A56" s="5" t="s">
        <v>28</v>
      </c>
      <c r="B56" s="5"/>
      <c r="C56" s="5"/>
      <c r="D56" s="5"/>
      <c r="E56" s="5"/>
      <c r="F56" s="5"/>
      <c r="G56" s="5"/>
    </row>
    <row r="57" spans="1:7" ht="12.75">
      <c r="A57" t="s">
        <v>29</v>
      </c>
      <c r="B57" s="23"/>
      <c r="C57" s="9">
        <f>IF("x"=$B57,$E57,)</f>
        <v>0</v>
      </c>
      <c r="D57" s="9">
        <f>IF("x"=$B57,$F57,)</f>
        <v>0</v>
      </c>
      <c r="E57">
        <v>15</v>
      </c>
      <c r="F57">
        <v>15</v>
      </c>
      <c r="G57" s="14">
        <f>IF($B57="x",1,)</f>
        <v>0</v>
      </c>
    </row>
    <row r="58" spans="1:7" ht="12.75">
      <c r="A58" t="s">
        <v>30</v>
      </c>
      <c r="B58" s="24"/>
      <c r="C58" s="9">
        <f>IF("x"=$B58,$E58,)</f>
        <v>0</v>
      </c>
      <c r="D58" s="9">
        <f>IF("x"=$B58,$F58,)</f>
        <v>0</v>
      </c>
      <c r="E58">
        <v>20</v>
      </c>
      <c r="F58">
        <v>40</v>
      </c>
      <c r="G58" s="14">
        <f>IF($B58="x",1,)</f>
        <v>0</v>
      </c>
    </row>
    <row r="59" spans="1:7" ht="12.75">
      <c r="A59" t="s">
        <v>31</v>
      </c>
      <c r="B59" s="24"/>
      <c r="C59" s="9">
        <f>IF("x"=$B59,$E59,)</f>
        <v>0</v>
      </c>
      <c r="D59" s="9">
        <f>IF("x"=$B59,$F59,)</f>
        <v>0</v>
      </c>
      <c r="E59">
        <v>25</v>
      </c>
      <c r="F59">
        <v>10</v>
      </c>
      <c r="G59" s="14">
        <f>IF($B59="x",1,)</f>
        <v>0</v>
      </c>
    </row>
    <row r="60" spans="1:7" ht="12.75">
      <c r="A60" s="1" t="s">
        <v>32</v>
      </c>
      <c r="B60" s="25"/>
      <c r="C60" s="17">
        <f>IF("x"=$B60,$E60,)</f>
        <v>0</v>
      </c>
      <c r="D60" s="17">
        <f>IF("x"=$B60,$F60,)</f>
        <v>0</v>
      </c>
      <c r="E60" s="1">
        <v>30</v>
      </c>
      <c r="F60" s="1">
        <v>5</v>
      </c>
      <c r="G60" s="14">
        <f>IF($B60="x",1,)</f>
        <v>0</v>
      </c>
    </row>
    <row r="61" spans="1:7" ht="15.75">
      <c r="A61" s="33" t="s">
        <v>80</v>
      </c>
      <c r="B61" s="33"/>
      <c r="C61" s="17">
        <f>SUM(C57:C60)+SUM(C51:C55)</f>
        <v>0</v>
      </c>
      <c r="D61" s="17">
        <f>SUM(C57:C60)+SUM(D51:D55)</f>
        <v>0</v>
      </c>
      <c r="G61" s="14">
        <f>SUM(G57:G60)</f>
        <v>0</v>
      </c>
    </row>
    <row r="62" spans="1:7" ht="12.75">
      <c r="A62" s="1"/>
      <c r="B62" s="1"/>
      <c r="C62" s="17"/>
      <c r="D62" s="17"/>
      <c r="E62" s="1"/>
      <c r="F62" s="1"/>
      <c r="G62" s="1"/>
    </row>
    <row r="63" spans="1:2" ht="23.25" customHeight="1">
      <c r="A63" s="37" t="s">
        <v>37</v>
      </c>
      <c r="B63" s="37"/>
    </row>
    <row r="65" spans="1:15" ht="12.75">
      <c r="A65" s="3" t="s">
        <v>4</v>
      </c>
      <c r="B65" s="3" t="s">
        <v>5</v>
      </c>
      <c r="C65" s="9" t="s">
        <v>35</v>
      </c>
      <c r="D65" s="9" t="s">
        <v>36</v>
      </c>
      <c r="E65" s="3" t="s">
        <v>6</v>
      </c>
      <c r="F65" s="11" t="s">
        <v>41</v>
      </c>
      <c r="G65" s="11" t="s">
        <v>42</v>
      </c>
      <c r="H65" s="8" t="s">
        <v>82</v>
      </c>
      <c r="I65" s="3" t="s">
        <v>43</v>
      </c>
      <c r="J65" s="11" t="s">
        <v>44</v>
      </c>
      <c r="K65" s="11" t="s">
        <v>45</v>
      </c>
      <c r="L65" s="11" t="s">
        <v>48</v>
      </c>
      <c r="M65" s="3" t="s">
        <v>7</v>
      </c>
      <c r="N65" s="3" t="s">
        <v>46</v>
      </c>
      <c r="O65" s="3" t="s">
        <v>47</v>
      </c>
    </row>
    <row r="66" spans="1:13" ht="12.75">
      <c r="A66" t="s">
        <v>38</v>
      </c>
      <c r="B66" s="23"/>
      <c r="C66" s="8">
        <f>IF($B66="x",$E66,)</f>
        <v>0</v>
      </c>
      <c r="D66" s="8">
        <f>IF($B66="x",$M66,)</f>
        <v>0</v>
      </c>
      <c r="E66">
        <v>8</v>
      </c>
      <c r="F66" t="s">
        <v>105</v>
      </c>
      <c r="G66" t="s">
        <v>106</v>
      </c>
      <c r="H66" s="8">
        <f>IF($B66="x",$I66,)</f>
        <v>0</v>
      </c>
      <c r="I66">
        <v>4</v>
      </c>
      <c r="K66">
        <v>2</v>
      </c>
      <c r="L66">
        <v>4</v>
      </c>
      <c r="M66">
        <v>0.1</v>
      </c>
    </row>
    <row r="67" spans="1:13" ht="12.75">
      <c r="A67" t="s">
        <v>39</v>
      </c>
      <c r="B67" s="24"/>
      <c r="C67" s="8">
        <f aca="true" t="shared" si="3" ref="C67:C102">IF($B67="x",$E67,)</f>
        <v>0</v>
      </c>
      <c r="D67" s="8">
        <f aca="true" t="shared" si="4" ref="D67:D102">IF($B67="x",$M67,)</f>
        <v>0</v>
      </c>
      <c r="E67">
        <v>4</v>
      </c>
      <c r="F67" t="s">
        <v>107</v>
      </c>
      <c r="G67" t="s">
        <v>108</v>
      </c>
      <c r="H67" s="8">
        <f aca="true" t="shared" si="5" ref="H67:H102">IF($B67="x",$I67,)</f>
        <v>0</v>
      </c>
      <c r="I67">
        <v>1</v>
      </c>
      <c r="J67">
        <v>2</v>
      </c>
      <c r="K67">
        <v>3</v>
      </c>
      <c r="M67">
        <v>0.2</v>
      </c>
    </row>
    <row r="68" spans="1:15" ht="12.75">
      <c r="A68" t="s">
        <v>40</v>
      </c>
      <c r="B68" s="25"/>
      <c r="C68" s="8">
        <f t="shared" si="3"/>
        <v>0</v>
      </c>
      <c r="D68" s="8">
        <f t="shared" si="4"/>
        <v>0</v>
      </c>
      <c r="E68">
        <v>8</v>
      </c>
      <c r="F68" t="s">
        <v>107</v>
      </c>
      <c r="G68" t="s">
        <v>108</v>
      </c>
      <c r="H68" s="8">
        <f t="shared" si="5"/>
        <v>0</v>
      </c>
      <c r="I68">
        <v>1</v>
      </c>
      <c r="K68">
        <v>4</v>
      </c>
      <c r="M68">
        <v>1.5</v>
      </c>
      <c r="O68" s="21" t="s">
        <v>110</v>
      </c>
    </row>
    <row r="69" spans="1:13" ht="12.75">
      <c r="A69" t="s">
        <v>125</v>
      </c>
      <c r="B69" s="22"/>
      <c r="C69" s="8">
        <f t="shared" si="3"/>
        <v>0</v>
      </c>
      <c r="D69" s="8">
        <f t="shared" si="4"/>
        <v>0</v>
      </c>
      <c r="E69">
        <v>4</v>
      </c>
      <c r="F69" t="s">
        <v>107</v>
      </c>
      <c r="G69" t="s">
        <v>109</v>
      </c>
      <c r="H69" s="8">
        <f t="shared" si="5"/>
        <v>0</v>
      </c>
      <c r="I69">
        <v>1</v>
      </c>
      <c r="K69">
        <v>7</v>
      </c>
      <c r="M69">
        <v>0</v>
      </c>
    </row>
    <row r="70" spans="1:13" ht="12.75">
      <c r="A70" t="s">
        <v>49</v>
      </c>
      <c r="B70" s="24"/>
      <c r="C70" s="8">
        <f t="shared" si="3"/>
        <v>0</v>
      </c>
      <c r="D70" s="8">
        <f t="shared" si="4"/>
        <v>0</v>
      </c>
      <c r="E70">
        <v>4</v>
      </c>
      <c r="F70" t="s">
        <v>105</v>
      </c>
      <c r="G70" t="s">
        <v>109</v>
      </c>
      <c r="H70" s="8">
        <f t="shared" si="5"/>
        <v>0</v>
      </c>
      <c r="I70">
        <v>1</v>
      </c>
      <c r="J70" t="s">
        <v>111</v>
      </c>
      <c r="K70">
        <v>4</v>
      </c>
      <c r="L70">
        <v>4</v>
      </c>
      <c r="M70">
        <v>0.25</v>
      </c>
    </row>
    <row r="71" spans="1:13" ht="12.75">
      <c r="A71" t="s">
        <v>50</v>
      </c>
      <c r="B71" s="24"/>
      <c r="C71" s="8">
        <f t="shared" si="3"/>
        <v>0</v>
      </c>
      <c r="D71" s="8">
        <f t="shared" si="4"/>
        <v>0</v>
      </c>
      <c r="E71">
        <v>6</v>
      </c>
      <c r="F71" t="s">
        <v>107</v>
      </c>
      <c r="G71" t="s">
        <v>108</v>
      </c>
      <c r="H71" s="8">
        <f t="shared" si="5"/>
        <v>0</v>
      </c>
      <c r="I71">
        <v>1</v>
      </c>
      <c r="K71">
        <v>2</v>
      </c>
      <c r="M71">
        <v>0</v>
      </c>
    </row>
    <row r="72" spans="1:13" ht="12.75">
      <c r="A72" t="s">
        <v>51</v>
      </c>
      <c r="B72" s="24"/>
      <c r="C72" s="8">
        <f t="shared" si="3"/>
        <v>0</v>
      </c>
      <c r="D72" s="8">
        <f t="shared" si="4"/>
        <v>0</v>
      </c>
      <c r="E72">
        <v>15</v>
      </c>
      <c r="F72" t="s">
        <v>107</v>
      </c>
      <c r="G72" t="s">
        <v>112</v>
      </c>
      <c r="H72" s="8">
        <f t="shared" si="5"/>
        <v>0</v>
      </c>
      <c r="I72">
        <v>3</v>
      </c>
      <c r="J72">
        <v>4</v>
      </c>
      <c r="K72">
        <v>5</v>
      </c>
      <c r="M72">
        <v>10</v>
      </c>
    </row>
    <row r="73" spans="1:13" ht="12.75">
      <c r="A73" t="s">
        <v>52</v>
      </c>
      <c r="B73" s="24"/>
      <c r="C73" s="8">
        <f t="shared" si="3"/>
        <v>0</v>
      </c>
      <c r="D73" s="8">
        <f t="shared" si="4"/>
        <v>0</v>
      </c>
      <c r="E73">
        <v>2</v>
      </c>
      <c r="F73" t="s">
        <v>105</v>
      </c>
      <c r="G73" t="s">
        <v>113</v>
      </c>
      <c r="H73" s="8">
        <f t="shared" si="5"/>
        <v>0</v>
      </c>
      <c r="I73">
        <v>1</v>
      </c>
      <c r="K73">
        <v>8</v>
      </c>
      <c r="L73">
        <v>8</v>
      </c>
      <c r="M73">
        <v>1</v>
      </c>
    </row>
    <row r="74" spans="1:13" ht="12.75">
      <c r="A74" t="s">
        <v>53</v>
      </c>
      <c r="B74" s="24"/>
      <c r="C74" s="8">
        <f t="shared" si="3"/>
        <v>0</v>
      </c>
      <c r="D74" s="8">
        <f t="shared" si="4"/>
        <v>0</v>
      </c>
      <c r="E74">
        <v>2</v>
      </c>
      <c r="F74" t="s">
        <v>107</v>
      </c>
      <c r="G74" t="s">
        <v>108</v>
      </c>
      <c r="H74" s="8">
        <f t="shared" si="5"/>
        <v>0</v>
      </c>
      <c r="I74">
        <v>1</v>
      </c>
      <c r="K74">
        <v>3</v>
      </c>
      <c r="M74">
        <v>0</v>
      </c>
    </row>
    <row r="75" spans="1:13" ht="12.75">
      <c r="A75" t="s">
        <v>54</v>
      </c>
      <c r="B75" s="24"/>
      <c r="C75" s="8">
        <f t="shared" si="3"/>
        <v>0</v>
      </c>
      <c r="D75" s="8">
        <f t="shared" si="4"/>
        <v>0</v>
      </c>
      <c r="E75">
        <v>12</v>
      </c>
      <c r="F75" t="s">
        <v>105</v>
      </c>
      <c r="G75" t="s">
        <v>114</v>
      </c>
      <c r="H75" s="8">
        <f t="shared" si="5"/>
        <v>0</v>
      </c>
      <c r="I75">
        <v>3</v>
      </c>
      <c r="J75" t="s">
        <v>115</v>
      </c>
      <c r="K75">
        <v>5</v>
      </c>
      <c r="L75">
        <v>7</v>
      </c>
      <c r="M75">
        <v>3</v>
      </c>
    </row>
    <row r="76" spans="1:15" ht="12.75">
      <c r="A76" t="s">
        <v>55</v>
      </c>
      <c r="B76" s="24"/>
      <c r="C76" s="8">
        <f t="shared" si="3"/>
        <v>0</v>
      </c>
      <c r="D76" s="8">
        <f t="shared" si="4"/>
        <v>0</v>
      </c>
      <c r="E76">
        <v>4</v>
      </c>
      <c r="F76" t="s">
        <v>105</v>
      </c>
      <c r="G76" t="s">
        <v>109</v>
      </c>
      <c r="H76" s="8">
        <f t="shared" si="5"/>
        <v>0</v>
      </c>
      <c r="I76">
        <v>1</v>
      </c>
      <c r="K76">
        <v>3</v>
      </c>
      <c r="L76">
        <v>6</v>
      </c>
      <c r="M76">
        <v>0.5</v>
      </c>
      <c r="O76" s="21" t="s">
        <v>118</v>
      </c>
    </row>
    <row r="77" spans="1:15" ht="12.75">
      <c r="A77" t="s">
        <v>56</v>
      </c>
      <c r="B77" s="24"/>
      <c r="C77" s="8">
        <f t="shared" si="3"/>
        <v>0</v>
      </c>
      <c r="D77" s="8">
        <f t="shared" si="4"/>
        <v>0</v>
      </c>
      <c r="E77">
        <v>8</v>
      </c>
      <c r="F77" t="s">
        <v>107</v>
      </c>
      <c r="G77" t="s">
        <v>116</v>
      </c>
      <c r="H77" s="8">
        <f t="shared" si="5"/>
        <v>0</v>
      </c>
      <c r="I77">
        <v>1</v>
      </c>
      <c r="K77">
        <v>10</v>
      </c>
      <c r="M77">
        <v>8</v>
      </c>
      <c r="O77" s="21" t="s">
        <v>117</v>
      </c>
    </row>
    <row r="78" spans="1:13" ht="12.75">
      <c r="A78" t="s">
        <v>57</v>
      </c>
      <c r="B78" s="24"/>
      <c r="C78" s="8">
        <f t="shared" si="3"/>
        <v>0</v>
      </c>
      <c r="D78" s="8">
        <f t="shared" si="4"/>
        <v>0</v>
      </c>
      <c r="E78">
        <v>10</v>
      </c>
      <c r="F78" t="s">
        <v>105</v>
      </c>
      <c r="G78" t="s">
        <v>114</v>
      </c>
      <c r="H78" s="8">
        <f t="shared" si="5"/>
        <v>0</v>
      </c>
      <c r="I78">
        <v>2</v>
      </c>
      <c r="J78">
        <v>1</v>
      </c>
      <c r="K78">
        <v>5</v>
      </c>
      <c r="L78">
        <v>7</v>
      </c>
      <c r="M78">
        <v>1</v>
      </c>
    </row>
    <row r="79" spans="1:13" ht="12.75">
      <c r="A79" t="s">
        <v>58</v>
      </c>
      <c r="B79" s="24"/>
      <c r="C79" s="8">
        <f t="shared" si="3"/>
        <v>0</v>
      </c>
      <c r="D79" s="8">
        <f t="shared" si="4"/>
        <v>0</v>
      </c>
      <c r="E79">
        <v>8</v>
      </c>
      <c r="F79" t="s">
        <v>105</v>
      </c>
      <c r="G79" t="s">
        <v>113</v>
      </c>
      <c r="H79" s="8">
        <f t="shared" si="5"/>
        <v>0</v>
      </c>
      <c r="I79">
        <v>3</v>
      </c>
      <c r="J79" t="s">
        <v>119</v>
      </c>
      <c r="K79">
        <v>5</v>
      </c>
      <c r="L79">
        <v>4</v>
      </c>
      <c r="M79">
        <v>1.5</v>
      </c>
    </row>
    <row r="80" spans="1:13" ht="12.75">
      <c r="A80" t="s">
        <v>59</v>
      </c>
      <c r="B80" s="24"/>
      <c r="C80" s="8">
        <f t="shared" si="3"/>
        <v>0</v>
      </c>
      <c r="D80" s="8">
        <f t="shared" si="4"/>
        <v>0</v>
      </c>
      <c r="E80">
        <v>15</v>
      </c>
      <c r="F80" t="s">
        <v>107</v>
      </c>
      <c r="G80" t="s">
        <v>113</v>
      </c>
      <c r="H80" s="8">
        <f t="shared" si="5"/>
        <v>0</v>
      </c>
      <c r="I80">
        <v>2</v>
      </c>
      <c r="K80">
        <v>6</v>
      </c>
      <c r="M80">
        <v>20</v>
      </c>
    </row>
    <row r="81" spans="1:13" ht="12.75">
      <c r="A81" t="s">
        <v>60</v>
      </c>
      <c r="B81" s="24"/>
      <c r="C81" s="8">
        <f>IF($B81="x",$E81,)</f>
        <v>0</v>
      </c>
      <c r="D81" s="8">
        <f t="shared" si="4"/>
        <v>0</v>
      </c>
      <c r="E81">
        <v>10</v>
      </c>
      <c r="F81" t="s">
        <v>107</v>
      </c>
      <c r="G81" t="s">
        <v>108</v>
      </c>
      <c r="H81" s="8">
        <f t="shared" si="5"/>
        <v>0</v>
      </c>
      <c r="I81">
        <v>2</v>
      </c>
      <c r="J81">
        <v>2</v>
      </c>
      <c r="K81">
        <v>3</v>
      </c>
      <c r="M81">
        <v>1</v>
      </c>
    </row>
    <row r="82" spans="1:13" ht="12.75">
      <c r="A82" t="s">
        <v>83</v>
      </c>
      <c r="B82" s="24"/>
      <c r="C82" s="8">
        <f t="shared" si="3"/>
        <v>0</v>
      </c>
      <c r="D82" s="8">
        <f t="shared" si="4"/>
        <v>0</v>
      </c>
      <c r="E82">
        <v>4</v>
      </c>
      <c r="F82" t="s">
        <v>105</v>
      </c>
      <c r="G82" t="s">
        <v>109</v>
      </c>
      <c r="H82" s="8">
        <f t="shared" si="5"/>
        <v>0</v>
      </c>
      <c r="I82">
        <v>1</v>
      </c>
      <c r="J82" t="s">
        <v>120</v>
      </c>
      <c r="K82">
        <v>3</v>
      </c>
      <c r="L82">
        <v>4</v>
      </c>
      <c r="M82">
        <v>1</v>
      </c>
    </row>
    <row r="83" spans="1:15" ht="12.75">
      <c r="A83" t="s">
        <v>84</v>
      </c>
      <c r="B83" s="24"/>
      <c r="C83" s="8">
        <f t="shared" si="3"/>
        <v>0</v>
      </c>
      <c r="D83" s="8">
        <f t="shared" si="4"/>
        <v>0</v>
      </c>
      <c r="E83">
        <v>8</v>
      </c>
      <c r="F83" t="s">
        <v>105</v>
      </c>
      <c r="G83" t="s">
        <v>109</v>
      </c>
      <c r="H83" s="8">
        <f t="shared" si="5"/>
        <v>0</v>
      </c>
      <c r="I83">
        <v>1</v>
      </c>
      <c r="J83" t="s">
        <v>121</v>
      </c>
      <c r="K83">
        <v>3</v>
      </c>
      <c r="L83">
        <v>7</v>
      </c>
      <c r="M83">
        <v>0.5</v>
      </c>
      <c r="O83" s="21" t="s">
        <v>122</v>
      </c>
    </row>
    <row r="84" spans="1:13" ht="12.75">
      <c r="A84" t="s">
        <v>85</v>
      </c>
      <c r="B84" s="24"/>
      <c r="C84" s="8">
        <f t="shared" si="3"/>
        <v>0</v>
      </c>
      <c r="D84" s="8">
        <f t="shared" si="4"/>
        <v>0</v>
      </c>
      <c r="E84">
        <v>4</v>
      </c>
      <c r="F84" t="s">
        <v>105</v>
      </c>
      <c r="G84" t="s">
        <v>123</v>
      </c>
      <c r="H84" s="8">
        <f t="shared" si="5"/>
        <v>0</v>
      </c>
      <c r="I84">
        <v>1</v>
      </c>
      <c r="J84" t="s">
        <v>124</v>
      </c>
      <c r="K84">
        <v>6</v>
      </c>
      <c r="L84">
        <v>5</v>
      </c>
      <c r="M84">
        <v>3</v>
      </c>
    </row>
    <row r="85" spans="1:13" ht="12.75">
      <c r="A85" t="s">
        <v>86</v>
      </c>
      <c r="B85" s="24"/>
      <c r="C85" s="8">
        <f t="shared" si="3"/>
        <v>0</v>
      </c>
      <c r="D85" s="8">
        <f t="shared" si="4"/>
        <v>0</v>
      </c>
      <c r="E85">
        <v>12</v>
      </c>
      <c r="F85" t="s">
        <v>105</v>
      </c>
      <c r="G85" t="s">
        <v>108</v>
      </c>
      <c r="H85" s="8">
        <f t="shared" si="5"/>
        <v>0</v>
      </c>
      <c r="I85">
        <v>3</v>
      </c>
      <c r="J85">
        <v>2</v>
      </c>
      <c r="K85">
        <v>5</v>
      </c>
      <c r="L85">
        <v>5</v>
      </c>
      <c r="M85">
        <v>2</v>
      </c>
    </row>
    <row r="86" spans="1:13" ht="12.75">
      <c r="A86" t="s">
        <v>87</v>
      </c>
      <c r="B86" s="24"/>
      <c r="C86" s="8">
        <f t="shared" si="3"/>
        <v>0</v>
      </c>
      <c r="D86" s="8">
        <f t="shared" si="4"/>
        <v>0</v>
      </c>
      <c r="E86">
        <v>6</v>
      </c>
      <c r="F86" t="s">
        <v>107</v>
      </c>
      <c r="G86" t="s">
        <v>108</v>
      </c>
      <c r="H86" s="8">
        <f t="shared" si="5"/>
        <v>0</v>
      </c>
      <c r="I86">
        <v>1</v>
      </c>
      <c r="K86">
        <v>2</v>
      </c>
      <c r="M86">
        <v>0.5</v>
      </c>
    </row>
    <row r="87" spans="1:13" ht="12.75">
      <c r="A87" t="s">
        <v>88</v>
      </c>
      <c r="B87" s="24"/>
      <c r="C87" s="8">
        <f t="shared" si="3"/>
        <v>0</v>
      </c>
      <c r="D87" s="8">
        <f t="shared" si="4"/>
        <v>0</v>
      </c>
      <c r="E87">
        <v>6</v>
      </c>
      <c r="F87" t="s">
        <v>107</v>
      </c>
      <c r="G87" t="s">
        <v>108</v>
      </c>
      <c r="H87" s="8">
        <f t="shared" si="5"/>
        <v>0</v>
      </c>
      <c r="I87">
        <v>1</v>
      </c>
      <c r="K87">
        <v>2</v>
      </c>
      <c r="M87">
        <v>0</v>
      </c>
    </row>
    <row r="88" spans="1:13" ht="12.75">
      <c r="A88" t="s">
        <v>89</v>
      </c>
      <c r="B88" s="24"/>
      <c r="C88" s="8">
        <f t="shared" si="3"/>
        <v>0</v>
      </c>
      <c r="D88" s="8">
        <f>IF($B88="x",$M88,)</f>
        <v>0</v>
      </c>
      <c r="E88">
        <v>4</v>
      </c>
      <c r="F88" t="s">
        <v>107</v>
      </c>
      <c r="G88" t="s">
        <v>108</v>
      </c>
      <c r="H88" s="8">
        <f t="shared" si="5"/>
        <v>0</v>
      </c>
      <c r="I88">
        <v>1</v>
      </c>
      <c r="K88">
        <v>3</v>
      </c>
      <c r="M88">
        <v>0.2</v>
      </c>
    </row>
    <row r="89" spans="1:13" ht="12.75">
      <c r="A89" t="s">
        <v>90</v>
      </c>
      <c r="B89" s="24"/>
      <c r="C89" s="8">
        <f t="shared" si="3"/>
        <v>0</v>
      </c>
      <c r="D89" s="8">
        <f t="shared" si="4"/>
        <v>0</v>
      </c>
      <c r="E89">
        <v>10</v>
      </c>
      <c r="F89" t="s">
        <v>105</v>
      </c>
      <c r="G89" t="s">
        <v>109</v>
      </c>
      <c r="H89" s="8">
        <f t="shared" si="5"/>
        <v>0</v>
      </c>
      <c r="I89">
        <v>1</v>
      </c>
      <c r="J89">
        <v>2</v>
      </c>
      <c r="K89">
        <v>4</v>
      </c>
      <c r="L89">
        <v>5</v>
      </c>
      <c r="M89">
        <v>0.5</v>
      </c>
    </row>
    <row r="90" spans="1:14" ht="12.75">
      <c r="A90" t="s">
        <v>91</v>
      </c>
      <c r="B90" s="24"/>
      <c r="C90" s="8">
        <f t="shared" si="3"/>
        <v>0</v>
      </c>
      <c r="D90" s="8">
        <f t="shared" si="4"/>
        <v>0</v>
      </c>
      <c r="E90">
        <v>10</v>
      </c>
      <c r="F90" t="s">
        <v>107</v>
      </c>
      <c r="G90" t="s">
        <v>126</v>
      </c>
      <c r="H90" s="8">
        <f t="shared" si="5"/>
        <v>0</v>
      </c>
      <c r="I90">
        <v>2</v>
      </c>
      <c r="K90">
        <v>3</v>
      </c>
      <c r="M90">
        <v>0.5</v>
      </c>
      <c r="N90">
        <v>5</v>
      </c>
    </row>
    <row r="91" spans="1:15" ht="12.75">
      <c r="A91" t="s">
        <v>92</v>
      </c>
      <c r="B91" s="24"/>
      <c r="C91" s="8">
        <f t="shared" si="3"/>
        <v>0</v>
      </c>
      <c r="D91" s="8">
        <f t="shared" si="4"/>
        <v>0</v>
      </c>
      <c r="E91">
        <v>4</v>
      </c>
      <c r="F91" t="s">
        <v>105</v>
      </c>
      <c r="G91" t="s">
        <v>109</v>
      </c>
      <c r="H91" s="8">
        <f t="shared" si="5"/>
        <v>0</v>
      </c>
      <c r="I91">
        <v>1</v>
      </c>
      <c r="J91" t="s">
        <v>127</v>
      </c>
      <c r="K91">
        <v>4</v>
      </c>
      <c r="L91">
        <v>6</v>
      </c>
      <c r="M91">
        <v>1</v>
      </c>
      <c r="N91" s="21"/>
      <c r="O91" s="21" t="s">
        <v>110</v>
      </c>
    </row>
    <row r="92" spans="1:15" ht="12.75">
      <c r="A92" t="s">
        <v>93</v>
      </c>
      <c r="B92" s="24"/>
      <c r="C92" s="8">
        <f t="shared" si="3"/>
        <v>0</v>
      </c>
      <c r="D92" s="8">
        <f t="shared" si="4"/>
        <v>0</v>
      </c>
      <c r="E92">
        <v>8</v>
      </c>
      <c r="F92" t="s">
        <v>105</v>
      </c>
      <c r="G92" t="s">
        <v>126</v>
      </c>
      <c r="H92" s="8">
        <f>IF($B92="x",$I92,)</f>
        <v>0</v>
      </c>
      <c r="I92">
        <v>1</v>
      </c>
      <c r="K92">
        <v>4</v>
      </c>
      <c r="L92">
        <v>5</v>
      </c>
      <c r="M92">
        <v>3</v>
      </c>
      <c r="N92">
        <v>4</v>
      </c>
      <c r="O92" t="s">
        <v>128</v>
      </c>
    </row>
    <row r="93" spans="1:13" ht="12.75">
      <c r="A93" t="s">
        <v>94</v>
      </c>
      <c r="B93" s="24"/>
      <c r="C93" s="8">
        <f t="shared" si="3"/>
        <v>0</v>
      </c>
      <c r="D93" s="8">
        <f t="shared" si="4"/>
        <v>0</v>
      </c>
      <c r="E93">
        <v>15</v>
      </c>
      <c r="F93" t="s">
        <v>107</v>
      </c>
      <c r="G93" t="s">
        <v>114</v>
      </c>
      <c r="H93" s="8">
        <f t="shared" si="5"/>
        <v>0</v>
      </c>
      <c r="I93">
        <v>2</v>
      </c>
      <c r="J93" t="s">
        <v>115</v>
      </c>
      <c r="K93">
        <v>5</v>
      </c>
      <c r="M93">
        <v>2</v>
      </c>
    </row>
    <row r="94" spans="1:13" ht="12.75">
      <c r="A94" t="s">
        <v>95</v>
      </c>
      <c r="B94" s="24"/>
      <c r="C94" s="8">
        <f t="shared" si="3"/>
        <v>0</v>
      </c>
      <c r="D94" s="8">
        <f t="shared" si="4"/>
        <v>0</v>
      </c>
      <c r="E94">
        <v>4</v>
      </c>
      <c r="F94" t="s">
        <v>105</v>
      </c>
      <c r="G94" t="s">
        <v>109</v>
      </c>
      <c r="H94" s="8">
        <f t="shared" si="5"/>
        <v>0</v>
      </c>
      <c r="I94">
        <v>1</v>
      </c>
      <c r="J94">
        <v>1</v>
      </c>
      <c r="K94">
        <v>4</v>
      </c>
      <c r="L94">
        <v>6</v>
      </c>
      <c r="M94">
        <v>0.3</v>
      </c>
    </row>
    <row r="95" spans="1:13" ht="12.75">
      <c r="A95" t="s">
        <v>96</v>
      </c>
      <c r="B95" s="24"/>
      <c r="C95" s="8">
        <f>IF($B95="x",$E95,)</f>
        <v>0</v>
      </c>
      <c r="D95" s="8">
        <f t="shared" si="4"/>
        <v>0</v>
      </c>
      <c r="E95">
        <v>5</v>
      </c>
      <c r="F95" t="s">
        <v>105</v>
      </c>
      <c r="G95" t="s">
        <v>129</v>
      </c>
      <c r="H95" s="8">
        <f t="shared" si="5"/>
        <v>0</v>
      </c>
      <c r="I95">
        <v>1</v>
      </c>
      <c r="J95" t="s">
        <v>130</v>
      </c>
      <c r="K95">
        <v>2</v>
      </c>
      <c r="L95">
        <v>3</v>
      </c>
      <c r="M95">
        <v>0.05</v>
      </c>
    </row>
    <row r="96" spans="1:14" ht="12.75">
      <c r="A96" t="s">
        <v>97</v>
      </c>
      <c r="B96" s="24"/>
      <c r="C96" s="8">
        <f t="shared" si="3"/>
        <v>0</v>
      </c>
      <c r="D96" s="8">
        <f t="shared" si="4"/>
        <v>0</v>
      </c>
      <c r="E96">
        <v>8</v>
      </c>
      <c r="F96" t="s">
        <v>105</v>
      </c>
      <c r="G96" t="s">
        <v>129</v>
      </c>
      <c r="H96" s="8">
        <f t="shared" si="5"/>
        <v>0</v>
      </c>
      <c r="I96">
        <v>1</v>
      </c>
      <c r="J96">
        <v>1</v>
      </c>
      <c r="K96">
        <v>3</v>
      </c>
      <c r="L96">
        <v>4</v>
      </c>
      <c r="M96">
        <v>2</v>
      </c>
      <c r="N96">
        <v>2</v>
      </c>
    </row>
    <row r="97" spans="1:13" ht="12.75">
      <c r="A97" t="s">
        <v>98</v>
      </c>
      <c r="B97" s="24"/>
      <c r="C97" s="8">
        <f t="shared" si="3"/>
        <v>0</v>
      </c>
      <c r="D97" s="8">
        <f t="shared" si="4"/>
        <v>0</v>
      </c>
      <c r="E97">
        <v>10</v>
      </c>
      <c r="F97" t="s">
        <v>105</v>
      </c>
      <c r="G97" t="s">
        <v>129</v>
      </c>
      <c r="H97" s="8">
        <f t="shared" si="5"/>
        <v>0</v>
      </c>
      <c r="I97">
        <v>2</v>
      </c>
      <c r="J97" t="s">
        <v>133</v>
      </c>
      <c r="K97">
        <v>4</v>
      </c>
      <c r="L97">
        <v>6</v>
      </c>
      <c r="M97">
        <v>2</v>
      </c>
    </row>
    <row r="98" spans="1:15" ht="12.75">
      <c r="A98" t="s">
        <v>99</v>
      </c>
      <c r="B98" s="24"/>
      <c r="C98" s="8">
        <f t="shared" si="3"/>
        <v>0</v>
      </c>
      <c r="D98" s="8">
        <f t="shared" si="4"/>
        <v>0</v>
      </c>
      <c r="E98">
        <v>5</v>
      </c>
      <c r="F98" t="s">
        <v>107</v>
      </c>
      <c r="G98" t="s">
        <v>108</v>
      </c>
      <c r="H98" s="8">
        <f t="shared" si="5"/>
        <v>0</v>
      </c>
      <c r="I98">
        <v>1</v>
      </c>
      <c r="J98">
        <v>1</v>
      </c>
      <c r="K98">
        <v>4</v>
      </c>
      <c r="M98">
        <v>2</v>
      </c>
      <c r="O98" s="21" t="s">
        <v>118</v>
      </c>
    </row>
    <row r="99" spans="1:13" ht="12.75">
      <c r="A99" t="s">
        <v>100</v>
      </c>
      <c r="B99" s="24"/>
      <c r="C99" s="8">
        <f t="shared" si="3"/>
        <v>0</v>
      </c>
      <c r="D99" s="8">
        <f t="shared" si="4"/>
        <v>0</v>
      </c>
      <c r="E99">
        <v>12</v>
      </c>
      <c r="F99" t="s">
        <v>105</v>
      </c>
      <c r="G99" t="s">
        <v>126</v>
      </c>
      <c r="H99" s="8">
        <f t="shared" si="5"/>
        <v>0</v>
      </c>
      <c r="I99">
        <v>2</v>
      </c>
      <c r="J99" t="s">
        <v>135</v>
      </c>
      <c r="K99">
        <v>5</v>
      </c>
      <c r="L99">
        <v>5</v>
      </c>
      <c r="M99">
        <v>5</v>
      </c>
    </row>
    <row r="100" spans="1:13" ht="12.75">
      <c r="A100" t="s">
        <v>102</v>
      </c>
      <c r="B100" s="24"/>
      <c r="C100" s="8">
        <f t="shared" si="3"/>
        <v>0</v>
      </c>
      <c r="D100" s="8">
        <f t="shared" si="4"/>
        <v>0</v>
      </c>
      <c r="E100">
        <v>15</v>
      </c>
      <c r="F100" t="s">
        <v>107</v>
      </c>
      <c r="G100" t="s">
        <v>108</v>
      </c>
      <c r="H100" s="8">
        <f t="shared" si="5"/>
        <v>0</v>
      </c>
      <c r="I100">
        <v>2</v>
      </c>
      <c r="J100" t="s">
        <v>134</v>
      </c>
      <c r="K100">
        <v>5</v>
      </c>
      <c r="M100">
        <v>5</v>
      </c>
    </row>
    <row r="101" spans="1:13" ht="12.75">
      <c r="A101" t="s">
        <v>101</v>
      </c>
      <c r="B101" s="24"/>
      <c r="C101" s="8">
        <f t="shared" si="3"/>
        <v>0</v>
      </c>
      <c r="D101" s="8">
        <f t="shared" si="4"/>
        <v>0</v>
      </c>
      <c r="E101">
        <v>20</v>
      </c>
      <c r="F101" t="s">
        <v>105</v>
      </c>
      <c r="G101" t="s">
        <v>126</v>
      </c>
      <c r="H101" s="8">
        <f t="shared" si="5"/>
        <v>0</v>
      </c>
      <c r="I101">
        <v>3</v>
      </c>
      <c r="J101">
        <v>5</v>
      </c>
      <c r="K101">
        <v>5</v>
      </c>
      <c r="L101">
        <v>5</v>
      </c>
      <c r="M101">
        <v>15</v>
      </c>
    </row>
    <row r="102" spans="1:8" ht="12.75">
      <c r="A102" t="s">
        <v>103</v>
      </c>
      <c r="B102" s="25"/>
      <c r="C102" s="8">
        <f t="shared" si="3"/>
        <v>0</v>
      </c>
      <c r="D102" s="8">
        <f t="shared" si="4"/>
        <v>0</v>
      </c>
      <c r="H102" s="8">
        <f t="shared" si="5"/>
        <v>0</v>
      </c>
    </row>
    <row r="103" spans="1:8" ht="15.75">
      <c r="A103" s="33" t="s">
        <v>80</v>
      </c>
      <c r="B103" s="33"/>
      <c r="C103" s="8">
        <f>SUM(C66:C102)</f>
        <v>0</v>
      </c>
      <c r="D103" s="8">
        <f>SUM(D66:D102)</f>
        <v>0</v>
      </c>
      <c r="H103" s="8">
        <f>SUM(H66:H102)</f>
        <v>0</v>
      </c>
    </row>
    <row r="104" spans="1:15" ht="12.75">
      <c r="A104" s="3" t="s">
        <v>4</v>
      </c>
      <c r="B104" s="3" t="s">
        <v>5</v>
      </c>
      <c r="C104" s="9" t="s">
        <v>35</v>
      </c>
      <c r="D104" s="9" t="s">
        <v>36</v>
      </c>
      <c r="E104" s="3" t="s">
        <v>6</v>
      </c>
      <c r="F104" s="11" t="s">
        <v>41</v>
      </c>
      <c r="G104" s="11" t="s">
        <v>42</v>
      </c>
      <c r="H104" s="8" t="s">
        <v>82</v>
      </c>
      <c r="I104" s="3" t="s">
        <v>43</v>
      </c>
      <c r="J104" s="11" t="s">
        <v>44</v>
      </c>
      <c r="K104" s="11" t="s">
        <v>45</v>
      </c>
      <c r="L104" s="11" t="s">
        <v>48</v>
      </c>
      <c r="M104" s="3" t="s">
        <v>7</v>
      </c>
      <c r="N104" s="3" t="s">
        <v>46</v>
      </c>
      <c r="O104" s="3" t="s">
        <v>47</v>
      </c>
    </row>
    <row r="107" ht="12.75">
      <c r="A107" s="3" t="s">
        <v>131</v>
      </c>
    </row>
    <row r="108" ht="12.75">
      <c r="A108" t="s">
        <v>132</v>
      </c>
    </row>
  </sheetData>
  <mergeCells count="11">
    <mergeCell ref="A25:B25"/>
    <mergeCell ref="A103:B103"/>
    <mergeCell ref="B1:D1"/>
    <mergeCell ref="A31:B31"/>
    <mergeCell ref="A48:B48"/>
    <mergeCell ref="A63:B63"/>
    <mergeCell ref="A5:C5"/>
    <mergeCell ref="A46:B46"/>
    <mergeCell ref="A61:B61"/>
    <mergeCell ref="A26:B26"/>
    <mergeCell ref="A13:B13"/>
  </mergeCells>
  <conditionalFormatting sqref="H44">
    <cfRule type="cellIs" priority="1" dxfId="0" operator="greaterThan" stopIfTrue="1">
      <formula>20</formula>
    </cfRule>
  </conditionalFormatting>
  <conditionalFormatting sqref="A70:A102">
    <cfRule type="expression" priority="2" dxfId="1" stopIfTrue="1">
      <formula>($P$40:$P$43=1)</formula>
    </cfRule>
  </conditionalFormatting>
  <conditionalFormatting sqref="G1">
    <cfRule type="cellIs" priority="3" dxfId="0" operator="greaterThan" stopIfTrue="1">
      <formula>200</formula>
    </cfRule>
  </conditionalFormatting>
  <conditionalFormatting sqref="D23">
    <cfRule type="cellIs" priority="4" dxfId="0" operator="equal" stopIfTrue="1">
      <formula>0</formula>
    </cfRule>
  </conditionalFormatting>
  <conditionalFormatting sqref="C4">
    <cfRule type="cellIs" priority="5" dxfId="0" operator="lessThan" stopIfTrue="1">
      <formula>0</formula>
    </cfRule>
  </conditionalFormatting>
  <conditionalFormatting sqref="A69">
    <cfRule type="expression" priority="6" dxfId="2" stopIfTrue="1">
      <formula>$G$61&gt;=1</formula>
    </cfRule>
  </conditionalFormatting>
  <printOptions/>
  <pageMargins left="0.75" right="0.75" top="1" bottom="1" header="0.4921259845" footer="0.4921259845"/>
  <pageSetup orientation="landscape" paperSize="9" r:id="rId2"/>
  <headerFooter alignWithMargins="0">
    <oddFooter>&amp;L&amp;"Terminal,Normal"&amp;12Feuille Excel
pour créer sa Machine&amp;C&amp;"Westminster,Normal"&amp;24DEDALE&amp;"Arial,Normal" &amp;"Stencil,Normal"~ LAB.01&amp;R&amp;"Tw Cen MT,Normal"&amp;12par Pitche V0.3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:G16"/>
    </sheetView>
  </sheetViews>
  <sheetFormatPr defaultColWidth="11.421875" defaultRowHeight="12.75"/>
  <sheetData>
    <row r="1" ht="12.75">
      <c r="A1" t="s">
        <v>22</v>
      </c>
    </row>
    <row r="3" spans="1:7" ht="12.75">
      <c r="A3" s="3" t="s">
        <v>4</v>
      </c>
      <c r="B3" s="3" t="s">
        <v>5</v>
      </c>
      <c r="C3" s="9" t="s">
        <v>35</v>
      </c>
      <c r="D3" s="9" t="s">
        <v>36</v>
      </c>
      <c r="E3" s="3" t="s">
        <v>6</v>
      </c>
      <c r="F3" s="3" t="s">
        <v>7</v>
      </c>
      <c r="G3" s="3"/>
    </row>
    <row r="4" spans="1:6" ht="12.75">
      <c r="A4" t="s">
        <v>23</v>
      </c>
      <c r="C4" s="9">
        <f>IF("x"=$B4,$E4,)</f>
        <v>0</v>
      </c>
      <c r="D4" s="9">
        <f>IF("x"=$B4,$F4,)</f>
        <v>0</v>
      </c>
      <c r="E4">
        <v>6</v>
      </c>
      <c r="F4">
        <v>10</v>
      </c>
    </row>
    <row r="5" spans="1:6" ht="12.75">
      <c r="A5" t="s">
        <v>24</v>
      </c>
      <c r="C5" s="9">
        <f>IF("x"=$B5,$E5,)</f>
        <v>0</v>
      </c>
      <c r="D5" s="9">
        <f>IF("x"=$B5,$F5,)</f>
        <v>0</v>
      </c>
      <c r="E5">
        <v>4</v>
      </c>
      <c r="F5">
        <v>0.3</v>
      </c>
    </row>
    <row r="6" spans="1:6" ht="12.75">
      <c r="A6" t="s">
        <v>25</v>
      </c>
      <c r="C6" s="9">
        <f>IF("x"=$B6,$E6,)</f>
        <v>0</v>
      </c>
      <c r="D6" s="9">
        <f>IF("x"=$B6,$F6,)</f>
        <v>0</v>
      </c>
      <c r="E6">
        <v>10</v>
      </c>
      <c r="F6">
        <v>20</v>
      </c>
    </row>
    <row r="7" spans="1:6" ht="12.75">
      <c r="A7" t="s">
        <v>26</v>
      </c>
      <c r="C7" s="9">
        <f>IF("x"=$B7,$E7,)</f>
        <v>0</v>
      </c>
      <c r="D7" s="9">
        <f>IF("x"=$B7,$F7,)</f>
        <v>0</v>
      </c>
      <c r="E7">
        <v>15</v>
      </c>
      <c r="F7">
        <v>1</v>
      </c>
    </row>
    <row r="8" spans="1:6" ht="12.75">
      <c r="A8" t="s">
        <v>27</v>
      </c>
      <c r="C8" s="9">
        <f>IF("x"=$B8,$E8,)</f>
        <v>0</v>
      </c>
      <c r="D8" s="9">
        <f>IF("x"=$B8,$F8,)</f>
        <v>0</v>
      </c>
      <c r="E8">
        <v>20</v>
      </c>
      <c r="F8">
        <v>2</v>
      </c>
    </row>
    <row r="9" spans="1:7" ht="12.75">
      <c r="A9" s="5" t="s">
        <v>28</v>
      </c>
      <c r="B9" s="5"/>
      <c r="C9" s="5"/>
      <c r="D9" s="5"/>
      <c r="E9" s="5"/>
      <c r="F9" s="5"/>
      <c r="G9" s="5"/>
    </row>
    <row r="10" spans="1:7" ht="12.75">
      <c r="A10" t="s">
        <v>29</v>
      </c>
      <c r="C10" s="9">
        <f>IF("x"=$B10,$E10,)</f>
        <v>0</v>
      </c>
      <c r="D10" s="9">
        <f>IF("x"=$B10,$F10,)</f>
        <v>0</v>
      </c>
      <c r="E10">
        <v>15</v>
      </c>
      <c r="F10">
        <v>15</v>
      </c>
      <c r="G10" s="14">
        <f>IF($B10="x",1,)</f>
        <v>0</v>
      </c>
    </row>
    <row r="11" spans="1:7" ht="12.75">
      <c r="A11" t="s">
        <v>30</v>
      </c>
      <c r="C11" s="9">
        <f>IF("x"=$B11,$E11,)</f>
        <v>0</v>
      </c>
      <c r="D11" s="9">
        <f>IF("x"=$B11,$F11,)</f>
        <v>0</v>
      </c>
      <c r="E11">
        <v>20</v>
      </c>
      <c r="F11">
        <v>40</v>
      </c>
      <c r="G11" s="14">
        <f>IF($B11="x",1,)</f>
        <v>0</v>
      </c>
    </row>
    <row r="12" spans="1:7" ht="12.75">
      <c r="A12" t="s">
        <v>31</v>
      </c>
      <c r="C12" s="9">
        <f>IF("x"=$B12,$E12,)</f>
        <v>0</v>
      </c>
      <c r="D12" s="9">
        <f>IF("x"=$B12,$F12,)</f>
        <v>0</v>
      </c>
      <c r="E12">
        <v>25</v>
      </c>
      <c r="F12">
        <v>10</v>
      </c>
      <c r="G12" s="14">
        <f>IF($B12="x",1,)</f>
        <v>0</v>
      </c>
    </row>
    <row r="13" spans="1:7" ht="12.75">
      <c r="A13" t="s">
        <v>32</v>
      </c>
      <c r="C13" s="9">
        <f>IF("x"=$B13,$E13,)</f>
        <v>0</v>
      </c>
      <c r="D13" s="9">
        <f>IF("x"=$B13,$F13,)</f>
        <v>0</v>
      </c>
      <c r="E13">
        <v>30</v>
      </c>
      <c r="F13">
        <v>5</v>
      </c>
      <c r="G13" s="14">
        <f>IF($B13="x",1,)</f>
        <v>0</v>
      </c>
    </row>
    <row r="14" spans="3:4" ht="12.75">
      <c r="C14" s="9"/>
      <c r="D14" s="9"/>
    </row>
    <row r="15" spans="1:7" ht="13.5" thickBot="1">
      <c r="A15" s="6"/>
      <c r="B15" s="6"/>
      <c r="C15" s="10"/>
      <c r="D15" s="10"/>
      <c r="E15" s="6"/>
      <c r="F15" s="6"/>
      <c r="G15" s="1"/>
    </row>
    <row r="16" spans="1:4" ht="15">
      <c r="A16" s="7" t="s">
        <v>33</v>
      </c>
      <c r="B16" s="7"/>
      <c r="C16" s="9">
        <f>SUM(C10:C15)+SUM(C4:C8)</f>
        <v>0</v>
      </c>
      <c r="D16" s="9">
        <f>SUM(C10:C13)+SUM(D4:D8)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2004-04-01T16:20:28Z</cp:lastPrinted>
  <dcterms:created xsi:type="dcterms:W3CDTF">1996-10-21T11:03:58Z</dcterms:created>
  <dcterms:modified xsi:type="dcterms:W3CDTF">2004-04-01T16:23:50Z</dcterms:modified>
  <cp:category/>
  <cp:version/>
  <cp:contentType/>
  <cp:contentStatus/>
</cp:coreProperties>
</file>